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5835" tabRatio="673" activeTab="1"/>
  </bookViews>
  <sheets>
    <sheet name="Kalibrasyon Programı(derişimli)" sheetId="1" r:id="rId1"/>
    <sheet name="Kalibrasyon Programı (hacimli)" sheetId="2" r:id="rId2"/>
  </sheets>
  <definedNames/>
  <calcPr fullCalcOnLoad="1"/>
</workbook>
</file>

<file path=xl/sharedStrings.xml><?xml version="1.0" encoding="utf-8"?>
<sst xmlns="http://schemas.openxmlformats.org/spreadsheetml/2006/main" count="102" uniqueCount="40">
  <si>
    <t>KALİBRASYON PROGRAMI</t>
  </si>
  <si>
    <t>AŞAĞIDA İSTENEN DEĞERLERİ GİRİNİZ</t>
  </si>
  <si>
    <t>Okunan Sinyal Değeri</t>
  </si>
  <si>
    <t>Standart Çözeltilerin Hacmi</t>
  </si>
  <si>
    <t>ml</t>
  </si>
  <si>
    <t xml:space="preserve">Standart Derişimi </t>
  </si>
  <si>
    <t>ppm</t>
  </si>
  <si>
    <t>Örnek Çözeltinin Hacmi</t>
  </si>
  <si>
    <t>Örnek Hacmi</t>
  </si>
  <si>
    <t>SONUÇLAR</t>
  </si>
  <si>
    <t>Çözelti Derişimi</t>
  </si>
  <si>
    <t>Belirsizlik Düzeltmeli Çözelti Derişimi</t>
  </si>
  <si>
    <t>Örnek Derişimi</t>
  </si>
  <si>
    <t>Belirsizlik Düzeltmeli Örnek Derişimi</t>
  </si>
  <si>
    <t>Asağıya sadece x ve y değerlerini; y ekseni değeri sinyal (ölçüm) , x ekseni değeri derişim olacak şekilde giriniz.</t>
  </si>
  <si>
    <t>S.N.</t>
  </si>
  <si>
    <t>x</t>
  </si>
  <si>
    <t>y</t>
  </si>
  <si>
    <t>ŷ</t>
  </si>
  <si>
    <t>y-ŷ</t>
  </si>
  <si>
    <t>Ortalama</t>
  </si>
  <si>
    <t>Tablodan Hesaplanan</t>
  </si>
  <si>
    <t>Excel Formülleri İle Hesaplanan</t>
  </si>
  <si>
    <t>b</t>
  </si>
  <si>
    <t>a</t>
  </si>
  <si>
    <t>Belirsizlik</t>
  </si>
  <si>
    <t>3xBelirsizlik</t>
  </si>
  <si>
    <t>Asağıya sadece x ve y değerlerini; y ekseni değeri sinyal (ölçüm) , x ekseni değeri hacim olacak şekilde giriniz.</t>
  </si>
  <si>
    <r>
      <t>x - x</t>
    </r>
    <r>
      <rPr>
        <vertAlign val="subscript"/>
        <sz val="10"/>
        <color indexed="62"/>
        <rFont val="Arial Tur"/>
        <family val="2"/>
      </rPr>
      <t>ort</t>
    </r>
  </si>
  <si>
    <r>
      <t>(x - x</t>
    </r>
    <r>
      <rPr>
        <vertAlign val="subscript"/>
        <sz val="10"/>
        <color indexed="62"/>
        <rFont val="Arial Tur"/>
        <family val="2"/>
      </rPr>
      <t>ort</t>
    </r>
    <r>
      <rPr>
        <sz val="10"/>
        <color indexed="62"/>
        <rFont val="Arial Tur"/>
        <family val="0"/>
      </rPr>
      <t>)</t>
    </r>
    <r>
      <rPr>
        <vertAlign val="superscript"/>
        <sz val="10"/>
        <color indexed="62"/>
        <rFont val="Arial Tur"/>
        <family val="2"/>
      </rPr>
      <t>2</t>
    </r>
  </si>
  <si>
    <r>
      <t>y - y</t>
    </r>
    <r>
      <rPr>
        <vertAlign val="subscript"/>
        <sz val="10"/>
        <color indexed="62"/>
        <rFont val="Arial Tur"/>
        <family val="2"/>
      </rPr>
      <t>ort</t>
    </r>
  </si>
  <si>
    <r>
      <t>(y - y</t>
    </r>
    <r>
      <rPr>
        <vertAlign val="subscript"/>
        <sz val="10"/>
        <color indexed="62"/>
        <rFont val="Arial Tur"/>
        <family val="2"/>
      </rPr>
      <t>ort</t>
    </r>
    <r>
      <rPr>
        <sz val="10"/>
        <color indexed="62"/>
        <rFont val="Arial Tur"/>
        <family val="0"/>
      </rPr>
      <t>)</t>
    </r>
    <r>
      <rPr>
        <vertAlign val="superscript"/>
        <sz val="10"/>
        <color indexed="62"/>
        <rFont val="Arial Tur"/>
        <family val="2"/>
      </rPr>
      <t>2</t>
    </r>
  </si>
  <si>
    <r>
      <t>(x-x</t>
    </r>
    <r>
      <rPr>
        <vertAlign val="subscript"/>
        <sz val="10"/>
        <color indexed="62"/>
        <rFont val="Arial Tur"/>
        <family val="2"/>
      </rPr>
      <t>ort</t>
    </r>
    <r>
      <rPr>
        <sz val="10"/>
        <color indexed="62"/>
        <rFont val="Arial Tur"/>
        <family val="0"/>
      </rPr>
      <t>)(y-y</t>
    </r>
    <r>
      <rPr>
        <vertAlign val="subscript"/>
        <sz val="10"/>
        <color indexed="62"/>
        <rFont val="Arial Tur"/>
        <family val="2"/>
      </rPr>
      <t>ort</t>
    </r>
    <r>
      <rPr>
        <sz val="10"/>
        <color indexed="62"/>
        <rFont val="Arial Tur"/>
        <family val="0"/>
      </rPr>
      <t>)</t>
    </r>
  </si>
  <si>
    <r>
      <t>x</t>
    </r>
    <r>
      <rPr>
        <vertAlign val="superscript"/>
        <sz val="10"/>
        <color indexed="62"/>
        <rFont val="Arial Tur"/>
        <family val="2"/>
      </rPr>
      <t>2</t>
    </r>
  </si>
  <si>
    <r>
      <t>y</t>
    </r>
    <r>
      <rPr>
        <vertAlign val="superscript"/>
        <sz val="10"/>
        <color indexed="62"/>
        <rFont val="Arial Tur"/>
        <family val="2"/>
      </rPr>
      <t>2</t>
    </r>
  </si>
  <si>
    <r>
      <t>(y-ŷ)</t>
    </r>
    <r>
      <rPr>
        <vertAlign val="superscript"/>
        <sz val="10"/>
        <color indexed="62"/>
        <rFont val="Arial Tur"/>
        <family val="2"/>
      </rPr>
      <t>2</t>
    </r>
  </si>
  <si>
    <r>
      <t>y = bx + a denklemi için b, a ve R</t>
    </r>
    <r>
      <rPr>
        <vertAlign val="superscript"/>
        <sz val="10"/>
        <color indexed="62"/>
        <rFont val="Arial Tur"/>
        <family val="2"/>
      </rPr>
      <t>2</t>
    </r>
    <r>
      <rPr>
        <sz val="10"/>
        <color indexed="62"/>
        <rFont val="Arial Tur"/>
        <family val="0"/>
      </rPr>
      <t xml:space="preserve"> Değerleri</t>
    </r>
  </si>
  <si>
    <r>
      <t>R</t>
    </r>
    <r>
      <rPr>
        <vertAlign val="superscript"/>
        <sz val="10"/>
        <color indexed="62"/>
        <rFont val="Arial Tur"/>
        <family val="2"/>
      </rPr>
      <t>2</t>
    </r>
  </si>
  <si>
    <r>
      <t>y = y</t>
    </r>
    <r>
      <rPr>
        <vertAlign val="subscript"/>
        <sz val="10"/>
        <color indexed="62"/>
        <rFont val="Arial Tur"/>
        <family val="2"/>
      </rPr>
      <t>kör</t>
    </r>
    <r>
      <rPr>
        <sz val="10"/>
        <color indexed="62"/>
        <rFont val="Arial Tur"/>
        <family val="0"/>
      </rPr>
      <t xml:space="preserve"> + 3S</t>
    </r>
    <r>
      <rPr>
        <vertAlign val="subscript"/>
        <sz val="10"/>
        <color indexed="62"/>
        <rFont val="Arial Tur"/>
        <family val="2"/>
      </rPr>
      <t>kör</t>
    </r>
  </si>
  <si>
    <r>
      <t xml:space="preserve">Hazırlayan: M.Hilmi Eren, Ege Üniversitesi Kimya Bölümü, İzmir, Aralık 2003   E-mail: </t>
    </r>
    <r>
      <rPr>
        <u val="single"/>
        <sz val="8"/>
        <color indexed="9"/>
        <rFont val="Arial Tur"/>
        <family val="2"/>
      </rPr>
      <t>mhilmieren@yahoo.com</t>
    </r>
    <r>
      <rPr>
        <sz val="8"/>
        <color indexed="9"/>
        <rFont val="Arial Tur"/>
        <family val="0"/>
      </rPr>
      <t xml:space="preserve">   Web : </t>
    </r>
    <r>
      <rPr>
        <u val="single"/>
        <sz val="8"/>
        <color indexed="9"/>
        <rFont val="Arial Tur"/>
        <family val="2"/>
      </rPr>
      <t>www.mhilmieren.com</t>
    </r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</si>
</sst>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  <numFmt numFmtId="166" formatCode="0.0000"/>
    <numFmt numFmtId="167" formatCode="0.000"/>
  </numFmts>
  <fonts count="18">
    <font>
      <sz val="10"/>
      <name val="Arial Tur"/>
      <family val="0"/>
    </font>
    <font>
      <sz val="8"/>
      <name val="Arial Tur"/>
      <family val="0"/>
    </font>
    <font>
      <b/>
      <sz val="15"/>
      <color indexed="62"/>
      <name val="Arial Tur"/>
      <family val="2"/>
    </font>
    <font>
      <sz val="10"/>
      <color indexed="62"/>
      <name val="Arial Tur"/>
      <family val="0"/>
    </font>
    <font>
      <u val="single"/>
      <sz val="8"/>
      <color indexed="9"/>
      <name val="Arial Tur"/>
      <family val="2"/>
    </font>
    <font>
      <sz val="8"/>
      <color indexed="9"/>
      <name val="Arial Tur"/>
      <family val="0"/>
    </font>
    <font>
      <b/>
      <sz val="13"/>
      <color indexed="62"/>
      <name val="Arial Tur"/>
      <family val="2"/>
    </font>
    <font>
      <b/>
      <sz val="10"/>
      <color indexed="52"/>
      <name val="Arial Tur"/>
      <family val="2"/>
    </font>
    <font>
      <sz val="10"/>
      <color indexed="10"/>
      <name val="Arial Tur"/>
      <family val="0"/>
    </font>
    <font>
      <vertAlign val="subscript"/>
      <sz val="10"/>
      <color indexed="62"/>
      <name val="Arial Tur"/>
      <family val="2"/>
    </font>
    <font>
      <vertAlign val="superscript"/>
      <sz val="10"/>
      <color indexed="62"/>
      <name val="Arial Tur"/>
      <family val="2"/>
    </font>
    <font>
      <b/>
      <sz val="10"/>
      <color indexed="62"/>
      <name val="Arial Tur"/>
      <family val="0"/>
    </font>
    <font>
      <sz val="10"/>
      <color indexed="44"/>
      <name val="Arial Tur"/>
      <family val="0"/>
    </font>
    <font>
      <b/>
      <sz val="10"/>
      <color indexed="44"/>
      <name val="Arial Tur"/>
      <family val="0"/>
    </font>
    <font>
      <sz val="8"/>
      <color indexed="62"/>
      <name val="Arial Tur"/>
      <family val="2"/>
    </font>
    <font>
      <sz val="8"/>
      <color indexed="23"/>
      <name val="Arial Tur"/>
      <family val="2"/>
    </font>
    <font>
      <vertAlign val="superscript"/>
      <sz val="8"/>
      <color indexed="23"/>
      <name val="Arial Tur"/>
      <family val="2"/>
    </font>
    <font>
      <vertAlign val="superscript"/>
      <sz val="8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medium">
        <color indexed="54"/>
      </left>
      <right style="medium">
        <color indexed="41"/>
      </right>
      <top style="medium">
        <color indexed="54"/>
      </top>
      <bottom style="thin">
        <color indexed="22"/>
      </bottom>
    </border>
    <border>
      <left style="medium">
        <color indexed="54"/>
      </left>
      <right style="medium">
        <color indexed="41"/>
      </right>
      <top style="thin">
        <color indexed="22"/>
      </top>
      <bottom style="thin">
        <color indexed="22"/>
      </bottom>
    </border>
    <border>
      <left style="medium">
        <color indexed="54"/>
      </left>
      <right style="medium">
        <color indexed="41"/>
      </right>
      <top style="thin">
        <color indexed="22"/>
      </top>
      <bottom style="medium">
        <color indexed="41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54"/>
      </right>
      <top style="thin">
        <color indexed="22"/>
      </top>
      <bottom style="thin">
        <color indexed="22"/>
      </bottom>
    </border>
    <border>
      <left style="medium">
        <color indexed="54"/>
      </left>
      <right style="thin">
        <color indexed="22"/>
      </right>
      <top style="medium">
        <color indexed="54"/>
      </top>
      <bottom style="thin">
        <color indexed="22"/>
      </bottom>
    </border>
    <border>
      <left style="thin">
        <color indexed="22"/>
      </left>
      <right style="medium">
        <color indexed="41"/>
      </right>
      <top style="medium">
        <color indexed="54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54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41"/>
      </right>
      <top style="thin">
        <color indexed="22"/>
      </top>
      <bottom style="thin">
        <color indexed="22"/>
      </bottom>
    </border>
    <border>
      <left style="medium">
        <color indexed="54"/>
      </left>
      <right style="thin">
        <color indexed="22"/>
      </right>
      <top style="thin">
        <color indexed="22"/>
      </top>
      <bottom style="medium">
        <color indexed="41"/>
      </bottom>
    </border>
    <border>
      <left style="thin">
        <color indexed="22"/>
      </left>
      <right style="medium">
        <color indexed="41"/>
      </right>
      <top style="thin">
        <color indexed="22"/>
      </top>
      <bottom style="medium">
        <color indexed="41"/>
      </bottom>
    </border>
    <border>
      <left style="medium">
        <color indexed="22"/>
      </left>
      <right style="medium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11" fillId="4" borderId="1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"/>
          <c:w val="0.9275"/>
          <c:h val="0.9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CC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00FFFF"/>
                </a:solidFill>
              </a:ln>
            </c:spPr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'Kalibrasyon Programı(derişimli)'!$C$18:$C$22</c:f>
              <c:numCache/>
            </c:numRef>
          </c:xVal>
          <c:yVal>
            <c:numRef>
              <c:f>'Kalibrasyon Programı(derişimli)'!$D$18:$D$22</c:f>
              <c:numCache/>
            </c:numRef>
          </c:yVal>
          <c:smooth val="0"/>
        </c:ser>
        <c:axId val="28439129"/>
        <c:axId val="54625570"/>
      </c:scatterChart>
      <c:valAx>
        <c:axId val="28439129"/>
        <c:scaling>
          <c:orientation val="minMax"/>
        </c:scaling>
        <c:axPos val="b"/>
        <c:delete val="0"/>
        <c:numFmt formatCode="0.0" sourceLinked="0"/>
        <c:majorTickMark val="out"/>
        <c:minorTickMark val="in"/>
        <c:tickLblPos val="nextTo"/>
        <c:spPr>
          <a:ln w="127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625570"/>
        <c:crosses val="autoZero"/>
        <c:crossBetween val="midCat"/>
        <c:dispUnits/>
      </c:valAx>
      <c:valAx>
        <c:axId val="54625570"/>
        <c:scaling>
          <c:orientation val="minMax"/>
        </c:scaling>
        <c:axPos val="l"/>
        <c:delete val="0"/>
        <c:numFmt formatCode="0.00" sourceLinked="0"/>
        <c:majorTickMark val="out"/>
        <c:minorTickMark val="in"/>
        <c:tickLblPos val="nextTo"/>
        <c:spPr>
          <a:ln w="127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4391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"/>
          <c:w val="0.9275"/>
          <c:h val="0.9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CC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00FFFF"/>
                </a:solidFill>
              </a:ln>
            </c:spPr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'Kalibrasyon Programı (hacimli)'!$C$18:$C$22</c:f>
              <c:numCache/>
            </c:numRef>
          </c:xVal>
          <c:yVal>
            <c:numRef>
              <c:f>'Kalibrasyon Programı (hacimli)'!$D$18:$D$22</c:f>
              <c:numCache/>
            </c:numRef>
          </c:yVal>
          <c:smooth val="0"/>
        </c:ser>
        <c:axId val="21868083"/>
        <c:axId val="62595020"/>
      </c:scatterChart>
      <c:valAx>
        <c:axId val="21868083"/>
        <c:scaling>
          <c:orientation val="minMax"/>
        </c:scaling>
        <c:axPos val="b"/>
        <c:delete val="0"/>
        <c:numFmt formatCode="0.0" sourceLinked="0"/>
        <c:majorTickMark val="out"/>
        <c:minorTickMark val="in"/>
        <c:tickLblPos val="nextTo"/>
        <c:spPr>
          <a:ln w="127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595020"/>
        <c:crosses val="autoZero"/>
        <c:crossBetween val="midCat"/>
        <c:dispUnits/>
      </c:valAx>
      <c:valAx>
        <c:axId val="62595020"/>
        <c:scaling>
          <c:orientation val="minMax"/>
        </c:scaling>
        <c:axPos val="l"/>
        <c:delete val="0"/>
        <c:numFmt formatCode="0.00" sourceLinked="0"/>
        <c:majorTickMark val="out"/>
        <c:minorTickMark val="in"/>
        <c:tickLblPos val="nextTo"/>
        <c:spPr>
          <a:ln w="127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8680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://www.geocities.com/mhilmieren" TargetMode="External" /><Relationship Id="rId3" Type="http://schemas.openxmlformats.org/officeDocument/2006/relationships/hyperlink" Target="mailto:mhilmieren@yahoo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http://www.geocities.com/mhilmieren" TargetMode="External" /><Relationship Id="rId3" Type="http://schemas.openxmlformats.org/officeDocument/2006/relationships/hyperlink" Target="mailto:mhilmieren@yahoo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0</xdr:rowOff>
    </xdr:from>
    <xdr:to>
      <xdr:col>10</xdr:col>
      <xdr:colOff>209550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4848225" y="571500"/>
        <a:ext cx="31146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14</xdr:row>
      <xdr:rowOff>28575</xdr:rowOff>
    </xdr:from>
    <xdr:to>
      <xdr:col>10</xdr:col>
      <xdr:colOff>28575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81825" y="2476500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Derişim</a:t>
          </a:r>
        </a:p>
      </xdr:txBody>
    </xdr:sp>
    <xdr:clientData/>
  </xdr:twoCellAnchor>
  <xdr:twoCellAnchor>
    <xdr:from>
      <xdr:col>6</xdr:col>
      <xdr:colOff>476250</xdr:colOff>
      <xdr:row>3</xdr:row>
      <xdr:rowOff>28575</xdr:rowOff>
    </xdr:from>
    <xdr:to>
      <xdr:col>6</xdr:col>
      <xdr:colOff>676275</xdr:colOff>
      <xdr:row>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10125" y="600075"/>
          <a:ext cx="2000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Ölçülen  Değer</a:t>
          </a:r>
        </a:p>
      </xdr:txBody>
    </xdr:sp>
    <xdr:clientData/>
  </xdr:twoCellAnchor>
  <xdr:twoCellAnchor>
    <xdr:from>
      <xdr:col>10</xdr:col>
      <xdr:colOff>323850</xdr:colOff>
      <xdr:row>9</xdr:row>
      <xdr:rowOff>133350</xdr:rowOff>
    </xdr:from>
    <xdr:to>
      <xdr:col>14</xdr:col>
      <xdr:colOff>438150</xdr:colOff>
      <xdr:row>13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077200" y="1743075"/>
          <a:ext cx="3390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 Tur"/>
              <a:ea typeface="Arial Tur"/>
              <a:cs typeface="Arial Tur"/>
            </a:rPr>
            <a:t>x ve y değerlerini değiştirdiğinizde grafiğin denklem değerleri olan a, b ve R</a:t>
          </a:r>
          <a:r>
            <a:rPr lang="en-US" cap="none" sz="800" b="0" i="0" u="none" baseline="30000">
              <a:solidFill>
                <a:srgbClr val="808080"/>
              </a:solidFill>
              <a:latin typeface="Arial Tur"/>
              <a:ea typeface="Arial Tur"/>
              <a:cs typeface="Arial Tur"/>
            </a:rPr>
            <a:t>2</a:t>
          </a:r>
          <a:r>
            <a:rPr lang="en-US" cap="none" sz="800" b="0" i="0" u="none" baseline="0">
              <a:solidFill>
                <a:srgbClr val="808080"/>
              </a:solidFill>
              <a:latin typeface="Arial Tur"/>
              <a:ea typeface="Arial Tur"/>
              <a:cs typeface="Arial Tur"/>
            </a:rPr>
            <a:t> ile aşağıdaki değerler uyuşmuyorsa grafiğin denklemini siliniz. Daha sonra eğim çizgisi üzerine sağ tıklayarak yeniden denklemi ve R</a:t>
          </a:r>
          <a:r>
            <a:rPr lang="en-US" cap="none" sz="800" b="0" i="0" u="none" baseline="30000">
              <a:solidFill>
                <a:srgbClr val="808080"/>
              </a:solidFill>
              <a:latin typeface="Arial Tur"/>
              <a:ea typeface="Arial Tur"/>
              <a:cs typeface="Arial Tur"/>
            </a:rPr>
            <a:t>2</a:t>
          </a:r>
          <a:r>
            <a:rPr lang="en-US" cap="none" sz="800" b="0" i="0" u="none" baseline="0">
              <a:solidFill>
                <a:srgbClr val="808080"/>
              </a:solidFill>
              <a:latin typeface="Arial Tur"/>
              <a:ea typeface="Arial Tur"/>
              <a:cs typeface="Arial Tur"/>
            </a:rPr>
            <a:t> değerini göstertiniz.</a:t>
          </a:r>
        </a:p>
      </xdr:txBody>
    </xdr:sp>
    <xdr:clientData/>
  </xdr:twoCellAnchor>
  <xdr:twoCellAnchor>
    <xdr:from>
      <xdr:col>8</xdr:col>
      <xdr:colOff>238125</xdr:colOff>
      <xdr:row>1</xdr:row>
      <xdr:rowOff>0</xdr:rowOff>
    </xdr:from>
    <xdr:to>
      <xdr:col>9</xdr:col>
      <xdr:colOff>619125</xdr:colOff>
      <xdr:row>2</xdr:row>
      <xdr:rowOff>19050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>
          <a:off x="6210300" y="323850"/>
          <a:ext cx="1343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7</xdr:col>
      <xdr:colOff>762000</xdr:colOff>
      <xdr:row>2</xdr:row>
      <xdr:rowOff>19050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>
          <a:off x="4572000" y="323850"/>
          <a:ext cx="1343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0</xdr:rowOff>
    </xdr:from>
    <xdr:to>
      <xdr:col>10</xdr:col>
      <xdr:colOff>209550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4848225" y="571500"/>
        <a:ext cx="31146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14</xdr:row>
      <xdr:rowOff>28575</xdr:rowOff>
    </xdr:from>
    <xdr:to>
      <xdr:col>10</xdr:col>
      <xdr:colOff>28575</xdr:colOff>
      <xdr:row>15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53200" y="2476500"/>
          <a:ext cx="1228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Standart Hacimi</a:t>
          </a:r>
        </a:p>
      </xdr:txBody>
    </xdr:sp>
    <xdr:clientData/>
  </xdr:twoCellAnchor>
  <xdr:twoCellAnchor>
    <xdr:from>
      <xdr:col>6</xdr:col>
      <xdr:colOff>476250</xdr:colOff>
      <xdr:row>3</xdr:row>
      <xdr:rowOff>28575</xdr:rowOff>
    </xdr:from>
    <xdr:to>
      <xdr:col>6</xdr:col>
      <xdr:colOff>676275</xdr:colOff>
      <xdr:row>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10125" y="600075"/>
          <a:ext cx="2000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Ölçülen  Değer</a:t>
          </a:r>
        </a:p>
      </xdr:txBody>
    </xdr:sp>
    <xdr:clientData/>
  </xdr:twoCellAnchor>
  <xdr:twoCellAnchor>
    <xdr:from>
      <xdr:col>10</xdr:col>
      <xdr:colOff>323850</xdr:colOff>
      <xdr:row>9</xdr:row>
      <xdr:rowOff>133350</xdr:rowOff>
    </xdr:from>
    <xdr:to>
      <xdr:col>14</xdr:col>
      <xdr:colOff>438150</xdr:colOff>
      <xdr:row>13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077200" y="1743075"/>
          <a:ext cx="3390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 Tur"/>
              <a:ea typeface="Arial Tur"/>
              <a:cs typeface="Arial Tur"/>
            </a:rPr>
            <a:t>x ve y değerlerini değiştirdiğinizde grafiğin denklem değerleri olan a, b ve R</a:t>
          </a:r>
          <a:r>
            <a:rPr lang="en-US" cap="none" sz="800" b="0" i="0" u="none" baseline="30000">
              <a:solidFill>
                <a:srgbClr val="808080"/>
              </a:solidFill>
              <a:latin typeface="Arial Tur"/>
              <a:ea typeface="Arial Tur"/>
              <a:cs typeface="Arial Tur"/>
            </a:rPr>
            <a:t>2</a:t>
          </a:r>
          <a:r>
            <a:rPr lang="en-US" cap="none" sz="800" b="0" i="0" u="none" baseline="0">
              <a:solidFill>
                <a:srgbClr val="808080"/>
              </a:solidFill>
              <a:latin typeface="Arial Tur"/>
              <a:ea typeface="Arial Tur"/>
              <a:cs typeface="Arial Tur"/>
            </a:rPr>
            <a:t> ile aşağıdaki değerler uyuşmuyorsa grafiğin denklemini siliniz. Daha sonra eğim çizgisi üzerine sağ tıklayarak yeniden denklemi ve R</a:t>
          </a:r>
          <a:r>
            <a:rPr lang="en-US" cap="none" sz="800" b="0" i="0" u="none" baseline="30000">
              <a:solidFill>
                <a:srgbClr val="808080"/>
              </a:solidFill>
              <a:latin typeface="Arial Tur"/>
              <a:ea typeface="Arial Tur"/>
              <a:cs typeface="Arial Tur"/>
            </a:rPr>
            <a:t>2</a:t>
          </a:r>
          <a:r>
            <a:rPr lang="en-US" cap="none" sz="800" b="0" i="0" u="none" baseline="0">
              <a:solidFill>
                <a:srgbClr val="808080"/>
              </a:solidFill>
              <a:latin typeface="Arial Tur"/>
              <a:ea typeface="Arial Tur"/>
              <a:cs typeface="Arial Tur"/>
            </a:rPr>
            <a:t> değerini göstertiniz.</a:t>
          </a:r>
        </a:p>
      </xdr:txBody>
    </xdr:sp>
    <xdr:clientData/>
  </xdr:twoCellAnchor>
  <xdr:twoCellAnchor>
    <xdr:from>
      <xdr:col>8</xdr:col>
      <xdr:colOff>238125</xdr:colOff>
      <xdr:row>1</xdr:row>
      <xdr:rowOff>0</xdr:rowOff>
    </xdr:from>
    <xdr:to>
      <xdr:col>9</xdr:col>
      <xdr:colOff>619125</xdr:colOff>
      <xdr:row>2</xdr:row>
      <xdr:rowOff>19050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>
          <a:off x="6210300" y="323850"/>
          <a:ext cx="1343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7</xdr:col>
      <xdr:colOff>762000</xdr:colOff>
      <xdr:row>2</xdr:row>
      <xdr:rowOff>19050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>
          <a:off x="4572000" y="323850"/>
          <a:ext cx="1343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workbookViewId="0" topLeftCell="A1">
      <selection activeCell="B2" sqref="B2"/>
    </sheetView>
  </sheetViews>
  <sheetFormatPr defaultColWidth="9.00390625" defaultRowHeight="12.75"/>
  <cols>
    <col min="1" max="1" width="2.25390625" style="2" customWidth="1"/>
    <col min="2" max="2" width="11.625" style="2" customWidth="1"/>
    <col min="3" max="8" width="10.75390625" style="2" customWidth="1"/>
    <col min="9" max="9" width="12.625" style="2" customWidth="1"/>
    <col min="10" max="16" width="10.75390625" style="2" customWidth="1"/>
    <col min="17" max="16384" width="11.625" style="2" customWidth="1"/>
  </cols>
  <sheetData>
    <row r="1" ht="25.5" customHeight="1">
      <c r="B1" s="1" t="s">
        <v>0</v>
      </c>
    </row>
    <row r="2" spans="2:5" ht="9.75" customHeight="1">
      <c r="B2" s="3" t="s">
        <v>39</v>
      </c>
      <c r="C2" s="4"/>
      <c r="D2" s="4"/>
      <c r="E2" s="4"/>
    </row>
    <row r="3" spans="2:5" ht="9.75" customHeight="1">
      <c r="B3" s="3"/>
      <c r="C3" s="4"/>
      <c r="D3" s="4"/>
      <c r="E3" s="4"/>
    </row>
    <row r="4" ht="17.25" customHeight="1" thickBot="1">
      <c r="B4" s="5" t="s">
        <v>1</v>
      </c>
    </row>
    <row r="5" spans="2:6" ht="12.75">
      <c r="B5" s="2" t="s">
        <v>2</v>
      </c>
      <c r="F5" s="6">
        <v>0.144</v>
      </c>
    </row>
    <row r="6" spans="2:7" ht="12.75">
      <c r="B6" s="2" t="s">
        <v>3</v>
      </c>
      <c r="F6" s="7">
        <v>25</v>
      </c>
      <c r="G6" s="2" t="s">
        <v>4</v>
      </c>
    </row>
    <row r="7" spans="2:7" ht="12.75">
      <c r="B7" s="2" t="s">
        <v>5</v>
      </c>
      <c r="F7" s="7">
        <v>50</v>
      </c>
      <c r="G7" s="2" t="s">
        <v>6</v>
      </c>
    </row>
    <row r="8" spans="2:7" ht="12.75">
      <c r="B8" s="2" t="s">
        <v>7</v>
      </c>
      <c r="F8" s="7">
        <v>25</v>
      </c>
      <c r="G8" s="2" t="s">
        <v>4</v>
      </c>
    </row>
    <row r="9" spans="2:7" ht="13.5" thickBot="1">
      <c r="B9" s="2" t="s">
        <v>8</v>
      </c>
      <c r="F9" s="8">
        <v>5</v>
      </c>
      <c r="G9" s="2" t="s">
        <v>4</v>
      </c>
    </row>
    <row r="10" ht="13.5" thickBot="1">
      <c r="B10" s="5" t="s">
        <v>9</v>
      </c>
    </row>
    <row r="11" spans="2:7" ht="13.5" thickBot="1">
      <c r="B11" s="2" t="s">
        <v>10</v>
      </c>
      <c r="F11" s="9">
        <f>((F5-C28)/C27)</f>
        <v>9.88316151202749</v>
      </c>
      <c r="G11" s="2" t="s">
        <v>6</v>
      </c>
    </row>
    <row r="12" spans="2:7" ht="12.75">
      <c r="B12" s="2" t="s">
        <v>11</v>
      </c>
      <c r="F12" s="9">
        <f>(((F5+C32)-C28)/C27)</f>
        <v>10.236295053709004</v>
      </c>
      <c r="G12" s="2" t="s">
        <v>6</v>
      </c>
    </row>
    <row r="13" spans="2:7" ht="12.75">
      <c r="B13" s="2" t="s">
        <v>12</v>
      </c>
      <c r="F13" s="10">
        <f>(F11*F8/F9)*F6/F8</f>
        <v>49.41580756013745</v>
      </c>
      <c r="G13" s="2" t="s">
        <v>6</v>
      </c>
    </row>
    <row r="14" spans="2:7" ht="13.5" thickBot="1">
      <c r="B14" s="2" t="s">
        <v>13</v>
      </c>
      <c r="F14" s="11">
        <f>(F12*F8/F9)*F6/F8</f>
        <v>51.18147526854502</v>
      </c>
      <c r="G14" s="2" t="s">
        <v>6</v>
      </c>
    </row>
    <row r="16" ht="12.75">
      <c r="B16" s="2" t="s">
        <v>14</v>
      </c>
    </row>
    <row r="17" spans="2:16" s="14" customFormat="1" ht="16.5" customHeight="1" thickBot="1">
      <c r="B17" s="12" t="s">
        <v>15</v>
      </c>
      <c r="C17" s="13" t="s">
        <v>16</v>
      </c>
      <c r="D17" s="13" t="s">
        <v>17</v>
      </c>
      <c r="E17" s="12" t="s">
        <v>28</v>
      </c>
      <c r="F17" s="12" t="s">
        <v>29</v>
      </c>
      <c r="G17" s="12" t="s">
        <v>30</v>
      </c>
      <c r="H17" s="12" t="s">
        <v>31</v>
      </c>
      <c r="I17" s="12" t="s">
        <v>32</v>
      </c>
      <c r="J17" s="12" t="s">
        <v>16</v>
      </c>
      <c r="K17" s="12" t="s">
        <v>33</v>
      </c>
      <c r="L17" s="12" t="s">
        <v>17</v>
      </c>
      <c r="M17" s="12" t="s">
        <v>34</v>
      </c>
      <c r="N17" s="12" t="s">
        <v>18</v>
      </c>
      <c r="O17" s="12" t="s">
        <v>19</v>
      </c>
      <c r="P17" s="12" t="s">
        <v>35</v>
      </c>
    </row>
    <row r="18" spans="2:16" s="21" customFormat="1" ht="12.75">
      <c r="B18" s="15">
        <v>1</v>
      </c>
      <c r="C18" s="16">
        <v>0</v>
      </c>
      <c r="D18" s="17">
        <v>0</v>
      </c>
      <c r="E18" s="18">
        <f>C18-$C$24</f>
        <v>-8</v>
      </c>
      <c r="F18" s="19">
        <f>E18*E18</f>
        <v>64</v>
      </c>
      <c r="G18" s="19">
        <f>D18-$D$24</f>
        <v>-0.1166</v>
      </c>
      <c r="H18" s="19">
        <f>G18*G18</f>
        <v>0.01359556</v>
      </c>
      <c r="I18" s="19">
        <f>E18*G18</f>
        <v>0.9328</v>
      </c>
      <c r="J18" s="19">
        <f aca="true" t="shared" si="0" ref="J18:K22">C18</f>
        <v>0</v>
      </c>
      <c r="K18" s="19">
        <f t="shared" si="0"/>
        <v>0</v>
      </c>
      <c r="L18" s="19">
        <f>D18</f>
        <v>0</v>
      </c>
      <c r="M18" s="19">
        <f>L18*L18</f>
        <v>0</v>
      </c>
      <c r="N18" s="19">
        <f>$C$27*J18+$C$28</f>
        <v>0.00019999999999997797</v>
      </c>
      <c r="O18" s="19">
        <f>L18-N18</f>
        <v>-0.00019999999999997797</v>
      </c>
      <c r="P18" s="20">
        <f>O18*O18</f>
        <v>3.9999999999991186E-08</v>
      </c>
    </row>
    <row r="19" spans="2:16" s="21" customFormat="1" ht="12.75">
      <c r="B19" s="15">
        <v>2</v>
      </c>
      <c r="C19" s="22">
        <v>4</v>
      </c>
      <c r="D19" s="23">
        <v>0.059</v>
      </c>
      <c r="E19" s="18">
        <f>C19-$C$24</f>
        <v>-4</v>
      </c>
      <c r="F19" s="19">
        <f>E19*E19</f>
        <v>16</v>
      </c>
      <c r="G19" s="19">
        <f>D19-$D$24</f>
        <v>-0.0576</v>
      </c>
      <c r="H19" s="19">
        <f>G19*G19</f>
        <v>0.00331776</v>
      </c>
      <c r="I19" s="19">
        <f>E19*G19</f>
        <v>0.2304</v>
      </c>
      <c r="J19" s="19">
        <f t="shared" si="0"/>
        <v>4</v>
      </c>
      <c r="K19" s="19">
        <f t="shared" si="0"/>
        <v>0.059</v>
      </c>
      <c r="L19" s="19">
        <f>D19</f>
        <v>0.059</v>
      </c>
      <c r="M19" s="19">
        <f>L19*L19</f>
        <v>0.0034809999999999997</v>
      </c>
      <c r="N19" s="19">
        <f>$C$27*J19+$C$28</f>
        <v>0.05839999999999999</v>
      </c>
      <c r="O19" s="19">
        <f>L19-N19</f>
        <v>0.0006000000000000102</v>
      </c>
      <c r="P19" s="20">
        <f>O19*O19</f>
        <v>3.600000000000123E-07</v>
      </c>
    </row>
    <row r="20" spans="2:16" s="21" customFormat="1" ht="12.75">
      <c r="B20" s="15">
        <v>3</v>
      </c>
      <c r="C20" s="22">
        <v>8</v>
      </c>
      <c r="D20" s="23">
        <v>0.115</v>
      </c>
      <c r="E20" s="18">
        <f>C20-$C$24</f>
        <v>0</v>
      </c>
      <c r="F20" s="19">
        <f>E20*E20</f>
        <v>0</v>
      </c>
      <c r="G20" s="19">
        <f>D20-$D$24</f>
        <v>-0.0015999999999999903</v>
      </c>
      <c r="H20" s="19">
        <f>G20*G20</f>
        <v>2.559999999999969E-06</v>
      </c>
      <c r="I20" s="19">
        <f>E20*G20</f>
        <v>0</v>
      </c>
      <c r="J20" s="19">
        <f t="shared" si="0"/>
        <v>8</v>
      </c>
      <c r="K20" s="19">
        <f t="shared" si="0"/>
        <v>0.115</v>
      </c>
      <c r="L20" s="19">
        <f>D20</f>
        <v>0.115</v>
      </c>
      <c r="M20" s="19">
        <f>L20*L20</f>
        <v>0.013225</v>
      </c>
      <c r="N20" s="19">
        <f>$C$27*J20+$C$28</f>
        <v>0.1166</v>
      </c>
      <c r="O20" s="19">
        <f>L20-N20</f>
        <v>-0.0015999999999999903</v>
      </c>
      <c r="P20" s="20">
        <f>O20*O20</f>
        <v>2.559999999999969E-06</v>
      </c>
    </row>
    <row r="21" spans="2:16" s="21" customFormat="1" ht="12.75">
      <c r="B21" s="15">
        <v>4</v>
      </c>
      <c r="C21" s="22">
        <v>12</v>
      </c>
      <c r="D21" s="23">
        <v>0.177</v>
      </c>
      <c r="E21" s="18">
        <f>C21-$C$24</f>
        <v>4</v>
      </c>
      <c r="F21" s="19">
        <f>E21*E21</f>
        <v>16</v>
      </c>
      <c r="G21" s="19">
        <f>D21-$D$24</f>
        <v>0.060399999999999995</v>
      </c>
      <c r="H21" s="19">
        <f>G21*G21</f>
        <v>0.0036481599999999993</v>
      </c>
      <c r="I21" s="19">
        <f>E21*G21</f>
        <v>0.24159999999999998</v>
      </c>
      <c r="J21" s="19">
        <f t="shared" si="0"/>
        <v>12</v>
      </c>
      <c r="K21" s="19">
        <f t="shared" si="0"/>
        <v>0.177</v>
      </c>
      <c r="L21" s="19">
        <f>D21</f>
        <v>0.177</v>
      </c>
      <c r="M21" s="19">
        <f>L21*L21</f>
        <v>0.031328999999999996</v>
      </c>
      <c r="N21" s="19">
        <f>$C$27*J21+$C$28</f>
        <v>0.1748</v>
      </c>
      <c r="O21" s="19">
        <f>L21-N21</f>
        <v>0.0021999999999999797</v>
      </c>
      <c r="P21" s="20">
        <f>O21*O21</f>
        <v>4.839999999999911E-06</v>
      </c>
    </row>
    <row r="22" spans="2:16" s="21" customFormat="1" ht="13.5" thickBot="1">
      <c r="B22" s="15">
        <v>5</v>
      </c>
      <c r="C22" s="24">
        <v>16</v>
      </c>
      <c r="D22" s="25">
        <v>0.232</v>
      </c>
      <c r="E22" s="18">
        <f>C22-$C$24</f>
        <v>8</v>
      </c>
      <c r="F22" s="19">
        <f>E22*E22</f>
        <v>64</v>
      </c>
      <c r="G22" s="19">
        <f>D22-$D$24</f>
        <v>0.11540000000000002</v>
      </c>
      <c r="H22" s="19">
        <f>G22*G22</f>
        <v>0.013317160000000003</v>
      </c>
      <c r="I22" s="19">
        <f>E22*G22</f>
        <v>0.9232000000000001</v>
      </c>
      <c r="J22" s="19">
        <f t="shared" si="0"/>
        <v>16</v>
      </c>
      <c r="K22" s="19">
        <f t="shared" si="0"/>
        <v>0.232</v>
      </c>
      <c r="L22" s="19">
        <f>D22</f>
        <v>0.232</v>
      </c>
      <c r="M22" s="19">
        <f>L22*L22</f>
        <v>0.053824000000000004</v>
      </c>
      <c r="N22" s="19">
        <f>$C$27*J22+$C$28</f>
        <v>0.233</v>
      </c>
      <c r="O22" s="19">
        <f>L22-N22</f>
        <v>-0.0010000000000000009</v>
      </c>
      <c r="P22" s="20">
        <f>O22*O22</f>
        <v>1.0000000000000019E-06</v>
      </c>
    </row>
    <row r="23" spans="2:16" s="14" customFormat="1" ht="16.5" customHeight="1">
      <c r="B23" s="12"/>
      <c r="C23" s="26">
        <f aca="true" t="shared" si="1" ref="C23:P23">SUM(C18:C22)</f>
        <v>40</v>
      </c>
      <c r="D23" s="26">
        <f t="shared" si="1"/>
        <v>0.583</v>
      </c>
      <c r="E23" s="27">
        <f t="shared" si="1"/>
        <v>0</v>
      </c>
      <c r="F23" s="27">
        <f t="shared" si="1"/>
        <v>160</v>
      </c>
      <c r="G23" s="27">
        <f t="shared" si="1"/>
        <v>0</v>
      </c>
      <c r="H23" s="27">
        <f t="shared" si="1"/>
        <v>0.0338812</v>
      </c>
      <c r="I23" s="27">
        <f t="shared" si="1"/>
        <v>2.3280000000000003</v>
      </c>
      <c r="J23" s="27">
        <f t="shared" si="1"/>
        <v>40</v>
      </c>
      <c r="K23" s="27">
        <f t="shared" si="1"/>
        <v>0.583</v>
      </c>
      <c r="L23" s="27">
        <f t="shared" si="1"/>
        <v>0.583</v>
      </c>
      <c r="M23" s="27">
        <f t="shared" si="1"/>
        <v>0.101859</v>
      </c>
      <c r="N23" s="27">
        <f t="shared" si="1"/>
        <v>0.583</v>
      </c>
      <c r="O23" s="27">
        <f t="shared" si="1"/>
        <v>2.0816681711721685E-17</v>
      </c>
      <c r="P23" s="27">
        <f t="shared" si="1"/>
        <v>8.799999999999887E-06</v>
      </c>
    </row>
    <row r="24" spans="2:4" ht="12.75">
      <c r="B24" s="28" t="s">
        <v>20</v>
      </c>
      <c r="C24" s="29">
        <f>SUM(C18:C22)/B22</f>
        <v>8</v>
      </c>
      <c r="D24" s="29">
        <f>SUM(D18:D22)/B22</f>
        <v>0.1166</v>
      </c>
    </row>
    <row r="25" spans="2:6" ht="12.75">
      <c r="B25" s="2" t="s">
        <v>21</v>
      </c>
      <c r="F25" s="2" t="s">
        <v>22</v>
      </c>
    </row>
    <row r="26" spans="2:6" ht="15" thickBot="1">
      <c r="B26" s="2" t="s">
        <v>36</v>
      </c>
      <c r="F26" s="2" t="s">
        <v>36</v>
      </c>
    </row>
    <row r="27" spans="2:7" ht="12.75">
      <c r="B27" s="2" t="s">
        <v>23</v>
      </c>
      <c r="C27" s="9">
        <f>I23/F23</f>
        <v>0.014550000000000002</v>
      </c>
      <c r="D27" s="21"/>
      <c r="F27" s="2" t="s">
        <v>23</v>
      </c>
      <c r="G27" s="9">
        <f>SLOPE(D18:D22,C18:C22)</f>
        <v>0.014550000000000002</v>
      </c>
    </row>
    <row r="28" spans="2:7" ht="12.75">
      <c r="B28" s="2" t="s">
        <v>24</v>
      </c>
      <c r="C28" s="10">
        <f>D24-(C24*C27)</f>
        <v>0.00019999999999997797</v>
      </c>
      <c r="F28" s="2" t="s">
        <v>24</v>
      </c>
      <c r="G28" s="10">
        <f>INTERCEPT(D18:D22,C18:C22)</f>
        <v>0.00019999999999997797</v>
      </c>
    </row>
    <row r="29" spans="2:7" ht="15" thickBot="1">
      <c r="B29" s="2" t="s">
        <v>37</v>
      </c>
      <c r="C29" s="11">
        <f>(I23)/((F23*H23))^0.5</f>
        <v>0.9998701260362304</v>
      </c>
      <c r="F29" s="2" t="s">
        <v>37</v>
      </c>
      <c r="G29" s="10">
        <f>RSQ(D18:D22,C18:C22)</f>
        <v>0.9997402689397072</v>
      </c>
    </row>
    <row r="30" ht="13.5" thickBot="1"/>
    <row r="31" spans="2:16" ht="12.75">
      <c r="B31" s="2" t="s">
        <v>25</v>
      </c>
      <c r="C31" s="9">
        <f>(P23/(B22-2))^0.5</f>
        <v>0.0017126976771553396</v>
      </c>
      <c r="O31" s="21"/>
      <c r="P31" s="21"/>
    </row>
    <row r="32" spans="2:3" ht="13.5" thickBot="1">
      <c r="B32" s="2" t="s">
        <v>26</v>
      </c>
      <c r="C32" s="11">
        <f>C31*3</f>
        <v>0.005138093031466019</v>
      </c>
    </row>
    <row r="33" ht="15.75">
      <c r="B33" s="2" t="s">
        <v>38</v>
      </c>
    </row>
    <row r="38" ht="12.75">
      <c r="B38" s="3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2.25390625" style="2" customWidth="1"/>
    <col min="2" max="2" width="11.625" style="2" customWidth="1"/>
    <col min="3" max="8" width="10.75390625" style="2" customWidth="1"/>
    <col min="9" max="9" width="12.625" style="2" customWidth="1"/>
    <col min="10" max="16" width="10.75390625" style="2" customWidth="1"/>
    <col min="17" max="16384" width="11.625" style="2" customWidth="1"/>
  </cols>
  <sheetData>
    <row r="1" ht="25.5" customHeight="1">
      <c r="B1" s="1" t="s">
        <v>0</v>
      </c>
    </row>
    <row r="2" spans="2:5" ht="9.75" customHeight="1">
      <c r="B2" s="3" t="s">
        <v>39</v>
      </c>
      <c r="C2" s="4"/>
      <c r="D2" s="4"/>
      <c r="E2" s="4"/>
    </row>
    <row r="3" spans="2:5" ht="9.75" customHeight="1">
      <c r="B3" s="3"/>
      <c r="C3" s="4"/>
      <c r="D3" s="4"/>
      <c r="E3" s="4"/>
    </row>
    <row r="4" ht="17.25" customHeight="1" thickBot="1">
      <c r="B4" s="5" t="s">
        <v>1</v>
      </c>
    </row>
    <row r="5" spans="2:6" ht="12.75">
      <c r="B5" s="2" t="s">
        <v>2</v>
      </c>
      <c r="F5" s="6">
        <v>0.144</v>
      </c>
    </row>
    <row r="6" spans="2:7" ht="12.75">
      <c r="B6" s="2" t="s">
        <v>3</v>
      </c>
      <c r="F6" s="7">
        <v>25</v>
      </c>
      <c r="G6" s="2" t="s">
        <v>4</v>
      </c>
    </row>
    <row r="7" spans="2:7" ht="12.75">
      <c r="B7" s="2" t="s">
        <v>5</v>
      </c>
      <c r="F7" s="7">
        <v>50</v>
      </c>
      <c r="G7" s="2" t="s">
        <v>6</v>
      </c>
    </row>
    <row r="8" spans="2:7" ht="12.75">
      <c r="B8" s="2" t="s">
        <v>7</v>
      </c>
      <c r="F8" s="7">
        <v>25</v>
      </c>
      <c r="G8" s="2" t="s">
        <v>4</v>
      </c>
    </row>
    <row r="9" spans="2:7" ht="13.5" thickBot="1">
      <c r="B9" s="2" t="s">
        <v>8</v>
      </c>
      <c r="F9" s="8">
        <v>5</v>
      </c>
      <c r="G9" s="2" t="s">
        <v>4</v>
      </c>
    </row>
    <row r="10" ht="13.5" thickBot="1">
      <c r="B10" s="5" t="s">
        <v>9</v>
      </c>
    </row>
    <row r="11" spans="2:7" ht="13.5" thickBot="1">
      <c r="B11" s="2" t="s">
        <v>10</v>
      </c>
      <c r="F11" s="9">
        <f>(((F5-C28)/C27))*F7/F8</f>
        <v>9.88316151202749</v>
      </c>
      <c r="G11" s="2" t="s">
        <v>6</v>
      </c>
    </row>
    <row r="12" spans="2:7" ht="12.75">
      <c r="B12" s="2" t="s">
        <v>11</v>
      </c>
      <c r="F12" s="9">
        <f>((((F5+C32)-C28)/C27))*F7/F8</f>
        <v>10.236295053709004</v>
      </c>
      <c r="G12" s="2" t="s">
        <v>6</v>
      </c>
    </row>
    <row r="13" spans="2:7" ht="12.75">
      <c r="B13" s="2" t="s">
        <v>12</v>
      </c>
      <c r="F13" s="10">
        <f>(F11*F8/F9)*F6/F8</f>
        <v>49.41580756013745</v>
      </c>
      <c r="G13" s="2" t="s">
        <v>6</v>
      </c>
    </row>
    <row r="14" spans="2:7" ht="13.5" thickBot="1">
      <c r="B14" s="2" t="s">
        <v>13</v>
      </c>
      <c r="F14" s="11">
        <f>(F12*F8/F9)*F6/F8</f>
        <v>51.18147526854502</v>
      </c>
      <c r="G14" s="2" t="s">
        <v>6</v>
      </c>
    </row>
    <row r="16" ht="12.75">
      <c r="B16" s="2" t="s">
        <v>27</v>
      </c>
    </row>
    <row r="17" spans="2:16" s="14" customFormat="1" ht="16.5" customHeight="1" thickBot="1">
      <c r="B17" s="12" t="s">
        <v>15</v>
      </c>
      <c r="C17" s="13" t="s">
        <v>16</v>
      </c>
      <c r="D17" s="13" t="s">
        <v>17</v>
      </c>
      <c r="E17" s="12" t="s">
        <v>28</v>
      </c>
      <c r="F17" s="12" t="s">
        <v>29</v>
      </c>
      <c r="G17" s="12" t="s">
        <v>30</v>
      </c>
      <c r="H17" s="12" t="s">
        <v>31</v>
      </c>
      <c r="I17" s="12" t="s">
        <v>32</v>
      </c>
      <c r="J17" s="12" t="s">
        <v>16</v>
      </c>
      <c r="K17" s="12" t="s">
        <v>33</v>
      </c>
      <c r="L17" s="12" t="s">
        <v>17</v>
      </c>
      <c r="M17" s="12" t="s">
        <v>34</v>
      </c>
      <c r="N17" s="12" t="s">
        <v>18</v>
      </c>
      <c r="O17" s="12" t="s">
        <v>19</v>
      </c>
      <c r="P17" s="12" t="s">
        <v>35</v>
      </c>
    </row>
    <row r="18" spans="2:16" s="21" customFormat="1" ht="12.75">
      <c r="B18" s="15">
        <v>1</v>
      </c>
      <c r="C18" s="16">
        <v>0</v>
      </c>
      <c r="D18" s="17">
        <v>0</v>
      </c>
      <c r="E18" s="18">
        <f>C18-$C$24</f>
        <v>-4</v>
      </c>
      <c r="F18" s="19">
        <f>E18*E18</f>
        <v>16</v>
      </c>
      <c r="G18" s="19">
        <f>D18-$D$24</f>
        <v>-0.1166</v>
      </c>
      <c r="H18" s="19">
        <f>G18*G18</f>
        <v>0.01359556</v>
      </c>
      <c r="I18" s="19">
        <f>E18*G18</f>
        <v>0.4664</v>
      </c>
      <c r="J18" s="19">
        <f aca="true" t="shared" si="0" ref="J18:K22">C18</f>
        <v>0</v>
      </c>
      <c r="K18" s="19">
        <f t="shared" si="0"/>
        <v>0</v>
      </c>
      <c r="L18" s="19">
        <f>D18</f>
        <v>0</v>
      </c>
      <c r="M18" s="19">
        <f>L18*L18</f>
        <v>0</v>
      </c>
      <c r="N18" s="19">
        <f>$C$27*J18+$C$28</f>
        <v>0.00019999999999997797</v>
      </c>
      <c r="O18" s="19">
        <f>L18-N18</f>
        <v>-0.00019999999999997797</v>
      </c>
      <c r="P18" s="20">
        <f>O18*O18</f>
        <v>3.9999999999991186E-08</v>
      </c>
    </row>
    <row r="19" spans="2:16" s="21" customFormat="1" ht="12.75">
      <c r="B19" s="15">
        <v>2</v>
      </c>
      <c r="C19" s="22">
        <v>2</v>
      </c>
      <c r="D19" s="23">
        <v>0.059</v>
      </c>
      <c r="E19" s="18">
        <f>C19-$C$24</f>
        <v>-2</v>
      </c>
      <c r="F19" s="19">
        <f>E19*E19</f>
        <v>4</v>
      </c>
      <c r="G19" s="19">
        <f>D19-$D$24</f>
        <v>-0.0576</v>
      </c>
      <c r="H19" s="19">
        <f>G19*G19</f>
        <v>0.00331776</v>
      </c>
      <c r="I19" s="19">
        <f>E19*G19</f>
        <v>0.1152</v>
      </c>
      <c r="J19" s="19">
        <f t="shared" si="0"/>
        <v>2</v>
      </c>
      <c r="K19" s="19">
        <f t="shared" si="0"/>
        <v>0.059</v>
      </c>
      <c r="L19" s="19">
        <f>D19</f>
        <v>0.059</v>
      </c>
      <c r="M19" s="19">
        <f>L19*L19</f>
        <v>0.0034809999999999997</v>
      </c>
      <c r="N19" s="19">
        <f>$C$27*J19+$C$28</f>
        <v>0.05839999999999999</v>
      </c>
      <c r="O19" s="19">
        <f>L19-N19</f>
        <v>0.0006000000000000102</v>
      </c>
      <c r="P19" s="20">
        <f>O19*O19</f>
        <v>3.600000000000123E-07</v>
      </c>
    </row>
    <row r="20" spans="2:16" s="21" customFormat="1" ht="12.75">
      <c r="B20" s="15">
        <v>3</v>
      </c>
      <c r="C20" s="22">
        <v>4</v>
      </c>
      <c r="D20" s="23">
        <v>0.115</v>
      </c>
      <c r="E20" s="18">
        <f>C20-$C$24</f>
        <v>0</v>
      </c>
      <c r="F20" s="19">
        <f>E20*E20</f>
        <v>0</v>
      </c>
      <c r="G20" s="19">
        <f>D20-$D$24</f>
        <v>-0.0015999999999999903</v>
      </c>
      <c r="H20" s="19">
        <f>G20*G20</f>
        <v>2.559999999999969E-06</v>
      </c>
      <c r="I20" s="19">
        <f>E20*G20</f>
        <v>0</v>
      </c>
      <c r="J20" s="19">
        <f t="shared" si="0"/>
        <v>4</v>
      </c>
      <c r="K20" s="19">
        <f t="shared" si="0"/>
        <v>0.115</v>
      </c>
      <c r="L20" s="19">
        <f>D20</f>
        <v>0.115</v>
      </c>
      <c r="M20" s="19">
        <f>L20*L20</f>
        <v>0.013225</v>
      </c>
      <c r="N20" s="19">
        <f>$C$27*J20+$C$28</f>
        <v>0.1166</v>
      </c>
      <c r="O20" s="19">
        <f>L20-N20</f>
        <v>-0.0015999999999999903</v>
      </c>
      <c r="P20" s="20">
        <f>O20*O20</f>
        <v>2.559999999999969E-06</v>
      </c>
    </row>
    <row r="21" spans="2:16" s="21" customFormat="1" ht="12.75">
      <c r="B21" s="15">
        <v>4</v>
      </c>
      <c r="C21" s="22">
        <v>6</v>
      </c>
      <c r="D21" s="23">
        <v>0.177</v>
      </c>
      <c r="E21" s="18">
        <f>C21-$C$24</f>
        <v>2</v>
      </c>
      <c r="F21" s="19">
        <f>E21*E21</f>
        <v>4</v>
      </c>
      <c r="G21" s="19">
        <f>D21-$D$24</f>
        <v>0.060399999999999995</v>
      </c>
      <c r="H21" s="19">
        <f>G21*G21</f>
        <v>0.0036481599999999993</v>
      </c>
      <c r="I21" s="19">
        <f>E21*G21</f>
        <v>0.12079999999999999</v>
      </c>
      <c r="J21" s="19">
        <f t="shared" si="0"/>
        <v>6</v>
      </c>
      <c r="K21" s="19">
        <f t="shared" si="0"/>
        <v>0.177</v>
      </c>
      <c r="L21" s="19">
        <f>D21</f>
        <v>0.177</v>
      </c>
      <c r="M21" s="19">
        <f>L21*L21</f>
        <v>0.031328999999999996</v>
      </c>
      <c r="N21" s="19">
        <f>$C$27*J21+$C$28</f>
        <v>0.1748</v>
      </c>
      <c r="O21" s="19">
        <f>L21-N21</f>
        <v>0.0021999999999999797</v>
      </c>
      <c r="P21" s="20">
        <f>O21*O21</f>
        <v>4.839999999999911E-06</v>
      </c>
    </row>
    <row r="22" spans="2:16" s="21" customFormat="1" ht="13.5" thickBot="1">
      <c r="B22" s="15">
        <v>5</v>
      </c>
      <c r="C22" s="24">
        <v>8</v>
      </c>
      <c r="D22" s="25">
        <v>0.232</v>
      </c>
      <c r="E22" s="18">
        <f>C22-$C$24</f>
        <v>4</v>
      </c>
      <c r="F22" s="19">
        <f>E22*E22</f>
        <v>16</v>
      </c>
      <c r="G22" s="19">
        <f>D22-$D$24</f>
        <v>0.11540000000000002</v>
      </c>
      <c r="H22" s="19">
        <f>G22*G22</f>
        <v>0.013317160000000003</v>
      </c>
      <c r="I22" s="19">
        <f>E22*G22</f>
        <v>0.46160000000000007</v>
      </c>
      <c r="J22" s="19">
        <f t="shared" si="0"/>
        <v>8</v>
      </c>
      <c r="K22" s="19">
        <f t="shared" si="0"/>
        <v>0.232</v>
      </c>
      <c r="L22" s="19">
        <f>D22</f>
        <v>0.232</v>
      </c>
      <c r="M22" s="19">
        <f>L22*L22</f>
        <v>0.053824000000000004</v>
      </c>
      <c r="N22" s="19">
        <f>$C$27*J22+$C$28</f>
        <v>0.233</v>
      </c>
      <c r="O22" s="19">
        <f>L22-N22</f>
        <v>-0.0010000000000000009</v>
      </c>
      <c r="P22" s="20">
        <f>O22*O22</f>
        <v>1.0000000000000019E-06</v>
      </c>
    </row>
    <row r="23" spans="2:16" s="14" customFormat="1" ht="16.5" customHeight="1">
      <c r="B23" s="12"/>
      <c r="C23" s="26">
        <f aca="true" t="shared" si="1" ref="C23:P23">SUM(C18:C22)</f>
        <v>20</v>
      </c>
      <c r="D23" s="26">
        <f t="shared" si="1"/>
        <v>0.583</v>
      </c>
      <c r="E23" s="27">
        <f t="shared" si="1"/>
        <v>0</v>
      </c>
      <c r="F23" s="27">
        <f t="shared" si="1"/>
        <v>40</v>
      </c>
      <c r="G23" s="27">
        <f t="shared" si="1"/>
        <v>0</v>
      </c>
      <c r="H23" s="27">
        <f t="shared" si="1"/>
        <v>0.0338812</v>
      </c>
      <c r="I23" s="27">
        <f t="shared" si="1"/>
        <v>1.1640000000000001</v>
      </c>
      <c r="J23" s="27">
        <f t="shared" si="1"/>
        <v>20</v>
      </c>
      <c r="K23" s="27">
        <f t="shared" si="1"/>
        <v>0.583</v>
      </c>
      <c r="L23" s="27">
        <f t="shared" si="1"/>
        <v>0.583</v>
      </c>
      <c r="M23" s="27">
        <f t="shared" si="1"/>
        <v>0.101859</v>
      </c>
      <c r="N23" s="27">
        <f t="shared" si="1"/>
        <v>0.583</v>
      </c>
      <c r="O23" s="27">
        <f t="shared" si="1"/>
        <v>2.0816681711721685E-17</v>
      </c>
      <c r="P23" s="27">
        <f t="shared" si="1"/>
        <v>8.799999999999887E-06</v>
      </c>
    </row>
    <row r="24" spans="2:4" ht="12.75">
      <c r="B24" s="28" t="s">
        <v>20</v>
      </c>
      <c r="C24" s="29">
        <f>SUM(C18:C22)/B22</f>
        <v>4</v>
      </c>
      <c r="D24" s="29">
        <f>SUM(D18:D22)/B22</f>
        <v>0.1166</v>
      </c>
    </row>
    <row r="25" spans="2:6" ht="12.75">
      <c r="B25" s="2" t="s">
        <v>21</v>
      </c>
      <c r="F25" s="2" t="s">
        <v>22</v>
      </c>
    </row>
    <row r="26" spans="2:6" ht="15" thickBot="1">
      <c r="B26" s="2" t="s">
        <v>36</v>
      </c>
      <c r="F26" s="2" t="s">
        <v>36</v>
      </c>
    </row>
    <row r="27" spans="2:7" ht="12.75">
      <c r="B27" s="2" t="s">
        <v>23</v>
      </c>
      <c r="C27" s="9">
        <f>I23/F23</f>
        <v>0.029100000000000004</v>
      </c>
      <c r="D27" s="21"/>
      <c r="F27" s="2" t="s">
        <v>23</v>
      </c>
      <c r="G27" s="9">
        <f>SLOPE(D18:D22,C18:C22)</f>
        <v>0.029100000000000004</v>
      </c>
    </row>
    <row r="28" spans="2:7" ht="12.75">
      <c r="B28" s="2" t="s">
        <v>24</v>
      </c>
      <c r="C28" s="10">
        <f>D24-(C24*C27)</f>
        <v>0.00019999999999997797</v>
      </c>
      <c r="F28" s="2" t="s">
        <v>24</v>
      </c>
      <c r="G28" s="10">
        <f>INTERCEPT(D18:D22,C18:C22)</f>
        <v>0.00019999999999997797</v>
      </c>
    </row>
    <row r="29" spans="2:7" ht="15" thickBot="1">
      <c r="B29" s="2" t="s">
        <v>37</v>
      </c>
      <c r="C29" s="11">
        <f>(I23)/((F23*H23))^0.5</f>
        <v>0.9998701260362304</v>
      </c>
      <c r="F29" s="2" t="s">
        <v>37</v>
      </c>
      <c r="G29" s="10">
        <f>RSQ(D18:D22,C18:C22)</f>
        <v>0.9997402689397072</v>
      </c>
    </row>
    <row r="30" ht="13.5" thickBot="1"/>
    <row r="31" spans="2:16" ht="12.75">
      <c r="B31" s="2" t="s">
        <v>25</v>
      </c>
      <c r="C31" s="9">
        <f>(P23/(B22-2))^0.5</f>
        <v>0.0017126976771553396</v>
      </c>
      <c r="O31" s="21"/>
      <c r="P31" s="21"/>
    </row>
    <row r="32" spans="2:3" ht="13.5" thickBot="1">
      <c r="B32" s="2" t="s">
        <v>26</v>
      </c>
      <c r="C32" s="11">
        <f>C31*3</f>
        <v>0.005138093031466019</v>
      </c>
    </row>
    <row r="33" ht="15.75">
      <c r="B33" s="2" t="s">
        <v>38</v>
      </c>
    </row>
    <row r="38" ht="12.75">
      <c r="B38" s="3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aaa</cp:lastModifiedBy>
  <dcterms:created xsi:type="dcterms:W3CDTF">2003-12-28T19:43:15Z</dcterms:created>
  <dcterms:modified xsi:type="dcterms:W3CDTF">2008-05-15T21:07:06Z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